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benni\Desktop\scale\"/>
    </mc:Choice>
  </mc:AlternateContent>
  <xr:revisionPtr revIDLastSave="0" documentId="13_ncr:1_{661FCCDA-940B-4858-AC66-A610F353C4A3}" xr6:coauthVersionLast="43" xr6:coauthVersionMax="43" xr10:uidLastSave="{00000000-0000-0000-0000-000000000000}"/>
  <workbookProtection workbookPassword="A28D" lockStructure="1"/>
  <bookViews>
    <workbookView xWindow="-98" yWindow="-98" windowWidth="28996" windowHeight="15796" firstSheet="1" activeTab="1" xr2:uid="{3A2D2EAD-AB22-4585-8F66-6CBBA664963F}"/>
  </bookViews>
  <sheets>
    <sheet name="ChartsDataSheet" sheetId="2" state="veryHidden" r:id="rId1"/>
    <sheet name="Foglio1" sheetId="1" r:id="rId2"/>
  </sheets>
  <definedNames>
    <definedName name="_xlnm.Print_Area" localSheetId="1">Foglio1!$A$1:$H$31</definedName>
    <definedName name="x">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J2" i="2" l="1"/>
  <c r="BJH2" i="2"/>
  <c r="V2" i="2"/>
  <c r="T2" i="2"/>
  <c r="H2" i="2"/>
  <c r="D2" i="2" s="1"/>
  <c r="K10" i="1"/>
  <c r="K11" i="1"/>
  <c r="K12" i="1"/>
  <c r="K13" i="1"/>
  <c r="K14" i="1"/>
  <c r="K15" i="1"/>
  <c r="K16" i="1"/>
  <c r="K17" i="1"/>
  <c r="K18" i="1"/>
  <c r="K19" i="1"/>
  <c r="K9" i="1"/>
  <c r="D20" i="1"/>
  <c r="D22" i="1" s="1"/>
  <c r="E20" i="1"/>
  <c r="E22" i="1" s="1"/>
  <c r="F20" i="1"/>
  <c r="F22" i="1" s="1"/>
  <c r="G20" i="1"/>
  <c r="G22" i="1" s="1"/>
  <c r="H20" i="1"/>
  <c r="BJG2" i="2"/>
  <c r="S2" i="2"/>
  <c r="K22" i="1" l="1"/>
  <c r="L22" i="1" s="1"/>
  <c r="J22" i="1"/>
  <c r="D23" i="1" l="1"/>
  <c r="B2" i="2" s="1"/>
  <c r="C2" i="2" s="1"/>
  <c r="E2" i="2" s="1"/>
  <c r="BIP2" i="2" l="1"/>
  <c r="BIS2" i="2" s="1"/>
  <c r="BIV2" i="2" s="1"/>
  <c r="BIT2" i="2" l="1"/>
  <c r="BIU2" i="2"/>
</calcChain>
</file>

<file path=xl/sharedStrings.xml><?xml version="1.0" encoding="utf-8"?>
<sst xmlns="http://schemas.openxmlformats.org/spreadsheetml/2006/main" count="146" uniqueCount="119">
  <si>
    <t>ASPETTO VALUTATO</t>
  </si>
  <si>
    <t>a</t>
  </si>
  <si>
    <t>b</t>
  </si>
  <si>
    <t>c</t>
  </si>
  <si>
    <t>d</t>
  </si>
  <si>
    <t>Come è valutato nel DVR il lavoro in quota con le scale portatili?</t>
  </si>
  <si>
    <t>L’acquisto di una nuova scala viene deciso da</t>
  </si>
  <si>
    <t>Tra le scale disponibili in azienda quella da utilizzare per l’attività viene scelta da</t>
  </si>
  <si>
    <t>Le scale disponibili in azienda sono</t>
  </si>
  <si>
    <t>La manutenzione della scala viene eseguita</t>
  </si>
  <si>
    <t>I criteri per la scelta della scala come posto di lavoro in altezza sono</t>
  </si>
  <si>
    <t>Con riferimento ai sistemi anticaduta per il posizionamento sulla scala per il lavoro in quota, gli operatori *</t>
  </si>
  <si>
    <t>A  prescindere  dall’eventuale  obbligo  di  sorveglianza  sanitaria,  la  capacità  e  le condizioni dei lavoratori all’uso delle scale vengono valutate</t>
  </si>
  <si>
    <t>La competenza dei lavoratori all’uso delle scale viene ottenuta mediante</t>
  </si>
  <si>
    <t>In alternativa all’uso della scala in azienda sono disponibili o è stata considerata la</t>
  </si>
  <si>
    <t>In caso di lavori in appalto presso un committente *</t>
  </si>
  <si>
    <t>Fattore moltiplicativo per il calcolo del punteggio totale</t>
  </si>
  <si>
    <t>X 1</t>
  </si>
  <si>
    <t>X 2</t>
  </si>
  <si>
    <t>X 3</t>
  </si>
  <si>
    <t>X 4</t>
  </si>
  <si>
    <t>Totale punteggio calcolato per colonna</t>
  </si>
  <si>
    <r>
      <t xml:space="preserve">PUNTEGGIO FINALE </t>
    </r>
    <r>
      <rPr>
        <sz val="11"/>
        <rFont val="Calibri"/>
        <family val="2"/>
      </rPr>
      <t>ottenuto dalla somma dei prodotti dell’ultima riga/totale massimo ottenibile (N° domande pertinenti * x 4): il punteggio finale è compreso tra 0 e 1.</t>
    </r>
  </si>
  <si>
    <t>Valutare il proprio punteggio finale sulla base della seguente tabella</t>
  </si>
  <si>
    <t>VALUTAZIONE FINALE DEL PUNTEGGIO OTTENUTO DALLA SCHEDA DI AUTOVALUTAZIONE</t>
  </si>
  <si>
    <t>Punteggio ottenuto</t>
  </si>
  <si>
    <t>Segnale</t>
  </si>
  <si>
    <t>Misure da mettere in atto</t>
  </si>
  <si>
    <t>ROSSO</t>
  </si>
  <si>
    <t>Mettere in atto gli interventi di prevenzione specifici utili per abbassare gli indici infortunistici, come suggerito da questo Piano Mirato di Prevenzione</t>
  </si>
  <si>
    <t>Compreso tra 0,51 e 0,75</t>
  </si>
  <si>
    <t>GIALLO</t>
  </si>
  <si>
    <t>Rivedere  le  criticità  evidenziate nelle  risposte  a  punteggio  più  basso  e migliorare il sistema di gestione per l’uso corretto delle scale portatili</t>
  </si>
  <si>
    <t>VERDE</t>
  </si>
  <si>
    <t>La manutenzione della scala viene eseguita:
a)     All’occorrenza
b)    A seguito di controllo programmato
c)     In modo programmato da personale competente, incaricato dall’azienda
d)    In modo programmato da personale di azienda esterna qualificata per la manutenzione e riparazione</t>
  </si>
  <si>
    <t>Le scale disponibili in azienda sono:
a)     Acquistate a norma ai sensi del D.L.vo 81/08
b)    Ritenute conformi alle indicazioni del D.L.vo 81/08 con evidenza nel DVR aziendale
c)     Provviste di certificazione ai sensi della norma tecnica UNI EN131 o Acal 100
d)	Provviste di certificazione ai sensi della norma tecnica UNI EN131 o Acal 100 e valutate idonee ciascuna per uno specifico utilizzo nel DVR aziendale</t>
  </si>
  <si>
    <t>Tra le scale disponibili in azienda quella da utilizzare per l’attività viene scelta da:
a)     Lavoratore formato ed addestrato all’uso delle scale, secondo le prassi aziendali
b)    Preposto
c)     Datore di lavoro/Dirigente
d)    Tramite procedure formalizzate e concordate con RSPP e RLS</t>
  </si>
  <si>
    <t>L’acquisto di una nuova scala viene deciso da:
a)     Datore di lavoro/Dirigente
b)    Datore di lavoro/Dirigente + RSPP se non è lui stesso
c)     Datore di lavoro/Dirigente + RSPP se non lui stesso + consultazione dell’RLS
d)	Concordemente con tutte le figure, compresi i lavoratori che le utilizzano e possono segnalare eventuali esigenze</t>
  </si>
  <si>
    <t>I criteri per la scelta della scala come posto di lavoro in altezza sono:
a)     L’altezza da raggiungere, preferendo la scala a gradini rispetto a quella a pioli
b)    Punto precedente + corretto posizionamento della scala
c)     Punto precedente + garanzia della presa sicura
d)    Punto precedente + disponibilità di aggancio di adeguato sistema anticaduta (a trattenuta del corpo)</t>
  </si>
  <si>
    <t>Con riferimento ai sistemi anticaduta per il posizionamento sulla scala per il lavoro in quota, gli operatori:
[ ]    Non applicabile, non vengono svolti lavori in quota (&gt; 2 mt.)
a)     Dispongono di kit individuale
b)    Dispongono di kit individuale corredato di scheda DPI
c)     Dispongono di kit individuale corredato di scheda DPI e procedura per segnalazione incidenti e difetti
d)    Come c) ma con disponibilità di kit differenziabili a seconda della scala utilizzata e del contesto lavorativo</t>
  </si>
  <si>
    <t>A prescindere dall’eventuale obbligo di sorveglianza sanitaria, la capacità e le condizioni dei lavoratori all’uso delle scale vengono valutate:
a)     Solo con valutazione del Datore di lavoro/Dirigente
b)    Come a) + certificazione medica mirata ai lavori in quota
c)     Come a) + visita preventiva e periodica mirate ai lavori in quota
d)    Come c) con esami integrativi e visite specialistiche se necessarie</t>
  </si>
  <si>
    <t>La competenza dei lavoratori all’uso delle scale viene ottenuta mediante:
a)     Formazione specifica per la mansione + addestramento all’uso della scala
b)    Formazione integrativa alla specifica per la mansione + addestramento all’uso della scala
c)     Formazione  integrativa  alla  specifica  per  la  mansione  ad  opera  di  esperti  nell’uso  delle  scale  +
addestramento all’uso della scala
d)    Formazione  integrativa  alla  specifica  per  la  mansione  +  addestramento  all’uso  della  scala  e  ai  DPI
anticaduta</t>
  </si>
  <si>
    <t>In alternativa all’uso della scala in azienda sono disponibili o è stata considerata la possibilità di utilizzare
attrezzature alternative?
a)     Nessuna alternativa
b)    Trabattelli
c)     Trabattelli e/o ponteggi
d)    Trabattelli, ponteggi e/o PLE</t>
  </si>
  <si>
    <t>In caso di lavori in appalto presso un committente:
[ ]     Non applicabile, non vengono svolti lavori in appalto
a)      Utilizzate la scala idonea disponibile presso il committente
b)     Utilizzate la scala idonea fornita dal committente
c)      Come b) previo scambio di informazioni tra Datore di lavoro e Datore di lavoro committente
d)     Utilizzate sempre la vostra scala e la vostra attrezzatura</t>
  </si>
  <si>
    <t>A  livello  generale  il  sistema  di  gestione  aziendale  risulta  impostato correttamente ai fini dell’uso corretto delle scale portatili.
Mantenere in atto l’attuale sistema e provvedere al suo miglioramento continuo</t>
  </si>
  <si>
    <t>&lt;/=0,5</t>
  </si>
  <si>
    <t>&gt;0,75</t>
  </si>
  <si>
    <t>DOMANDE E RELATIVE RISPOSTE</t>
  </si>
  <si>
    <t>BARRARE RISPOSTA CORRISPONDENTE</t>
  </si>
  <si>
    <t>N.P</t>
  </si>
  <si>
    <t>Se la domanda non e' pertinente/attinente barrare N.P</t>
  </si>
  <si>
    <t>Come è valutato nel DVR il lavoro in quota con le scale portatili?
a)     È stato qualitativamente/adeguatamente valutato
b)    È stato valutato tenendo conto dettagliatamente di quanto previsto nel titolo IV del D.L.vo 81/08
c)     Come per il punto b) con le indicazioni contenute nella linea guida regionale Regione Lombardia di cui alla Deliberazione n.1819 del 05/03/2014
d)    Come per il punto c) con un continuo monitoraggio e con la consultazione di RLS/lavoratori</t>
  </si>
  <si>
    <t>CHECKLIST INTERVENTI DI PREVENZIONE SPECIFICI</t>
  </si>
  <si>
    <t>Punteggio parziale</t>
  </si>
  <si>
    <t>x0</t>
  </si>
  <si>
    <t>(*) In caso di domanda non pertinente alla vostra situazione aziendale, il punteggio della domanda sarebbe = 0 e quindi non e' conteggiata la domanda per il calcolo del totale massimo ottenibile.</t>
  </si>
  <si>
    <t>Gauge Chart Name:</t>
  </si>
  <si>
    <t>AV</t>
  </si>
  <si>
    <t>min</t>
  </si>
  <si>
    <t>max</t>
  </si>
  <si>
    <t>diff</t>
  </si>
  <si>
    <t>Format</t>
  </si>
  <si>
    <t>Decimals</t>
  </si>
  <si>
    <t>Labels size</t>
  </si>
  <si>
    <t>AV size</t>
  </si>
  <si>
    <t>ref 5</t>
  </si>
  <si>
    <t>ref 6</t>
  </si>
  <si>
    <t>color 1</t>
  </si>
  <si>
    <t>color 2</t>
  </si>
  <si>
    <t>color 3</t>
  </si>
  <si>
    <t>Skin</t>
  </si>
  <si>
    <t>Sheet Name</t>
  </si>
  <si>
    <t>Sheet Index</t>
  </si>
  <si>
    <t>Attached</t>
  </si>
  <si>
    <t>Reference</t>
  </si>
  <si>
    <t>Model</t>
  </si>
  <si>
    <t>AV2</t>
  </si>
  <si>
    <t>TextBox</t>
  </si>
  <si>
    <t>color P1</t>
  </si>
  <si>
    <t>color P2</t>
  </si>
  <si>
    <t>Description</t>
  </si>
  <si>
    <t>Size</t>
  </si>
  <si>
    <t>Variance Chart Name:</t>
  </si>
  <si>
    <t>Data 1</t>
  </si>
  <si>
    <t>Data 2</t>
  </si>
  <si>
    <t>Diff</t>
  </si>
  <si>
    <t>Series 1</t>
  </si>
  <si>
    <t>Series 2</t>
  </si>
  <si>
    <t>Sales Funnel Chart Name:</t>
  </si>
  <si>
    <t>TL Chart Name:</t>
  </si>
  <si>
    <t>Green</t>
  </si>
  <si>
    <t>Yellow</t>
  </si>
  <si>
    <t>AV Val.</t>
  </si>
  <si>
    <t>Size 1</t>
  </si>
  <si>
    <t>Size 2</t>
  </si>
  <si>
    <t>Size 3</t>
  </si>
  <si>
    <t>ForeColor</t>
  </si>
  <si>
    <t>Border</t>
  </si>
  <si>
    <t>Off Light</t>
  </si>
  <si>
    <t>Text</t>
  </si>
  <si>
    <t>Color 1</t>
  </si>
  <si>
    <t>Color 2</t>
  </si>
  <si>
    <t>Color 3</t>
  </si>
  <si>
    <t>Minim</t>
  </si>
  <si>
    <t>Maxim</t>
  </si>
  <si>
    <t>G1_SEMAFORO</t>
  </si>
  <si>
    <t>Valore</t>
  </si>
  <si>
    <t>Num</t>
  </si>
  <si>
    <t>0,75</t>
  </si>
  <si>
    <t>0,50</t>
  </si>
  <si>
    <t>Skin 1</t>
  </si>
  <si>
    <t>TL_V1</t>
  </si>
  <si>
    <t>TL_dd</t>
  </si>
  <si>
    <t>0,5</t>
  </si>
  <si>
    <t>Scheda di autovalutazione aziendale "SCALE PORTATILI"</t>
  </si>
  <si>
    <t xml:space="preserve">Ragione sociale: </t>
  </si>
  <si>
    <t xml:space="preserve">edilbenni </t>
  </si>
  <si>
    <t>SCARICATO GRATUITAMENTE DA WWW.TESTO-UNICO-SICUREZZA.COM</t>
  </si>
  <si>
    <t>È  permesso  e  desiderabile  riprodurre  e  diffondere  i  contenuti  di  questo  documento facendo riferimento al Comitato Provinciale dell’ATS Brianza. Il materiale informativo di approfondimento  di   questo   piano  mirato   che   può   essere   scaricato   dal   sito https://www.ats-brianza.it. Il presente foglio excel e' stato realizzato dal geom.Benni prendendo spunto  dal documento realizzato da ast brianza. Il presente foglio non e' collegato in alcun modo ad ast brianza.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</si>
</sst>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Times New Roman"/>
      <family val="1"/>
    </font>
    <font>
      <i/>
      <sz val="11"/>
      <color theme="1"/>
      <name val="Calibri"/>
      <family val="2"/>
    </font>
    <font>
      <b/>
      <sz val="11"/>
      <name val="Calibri"/>
      <family val="2"/>
    </font>
    <font>
      <sz val="11"/>
      <name val="Calibri"/>
      <family val="2"/>
    </font>
    <font>
      <b/>
      <sz val="10"/>
      <name val="Calibri"/>
      <family val="2"/>
    </font>
    <font>
      <b/>
      <sz val="10"/>
      <color theme="1"/>
      <name val="Calibri"/>
      <family val="2"/>
    </font>
    <font>
      <b/>
      <sz val="11"/>
      <color theme="1"/>
      <name val="Calibri"/>
      <family val="2"/>
    </font>
    <font>
      <b/>
      <sz val="28"/>
      <name val="Times New Roman"/>
      <family val="1"/>
    </font>
    <font>
      <b/>
      <sz val="22"/>
      <name val="Calibri"/>
      <family val="2"/>
    </font>
    <font>
      <b/>
      <sz val="8"/>
      <name val="Calibri"/>
      <family val="2"/>
    </font>
    <font>
      <b/>
      <sz val="12"/>
      <color theme="0"/>
      <name val="Times New Roman"/>
      <family val="1"/>
    </font>
    <font>
      <b/>
      <sz val="11"/>
      <name val="Calibri"/>
      <family val="2"/>
      <scheme val="minor"/>
    </font>
    <font>
      <b/>
      <sz val="20"/>
      <name val="Calibri"/>
      <family val="2"/>
    </font>
    <font>
      <b/>
      <sz val="22"/>
      <color theme="1"/>
      <name val="Calibri"/>
      <family val="2"/>
      <scheme val="minor"/>
    </font>
    <font>
      <sz val="20"/>
      <color theme="1"/>
      <name val="Calibri"/>
      <family val="2"/>
      <scheme val="minor"/>
    </font>
    <font>
      <sz val="26"/>
      <color theme="1"/>
      <name val="Calibri"/>
      <family val="2"/>
      <scheme val="minor"/>
    </font>
    <font>
      <b/>
      <i/>
      <sz val="8"/>
      <name val="Calibri"/>
      <family val="2"/>
    </font>
    <font>
      <u/>
      <sz val="11"/>
      <color theme="10"/>
      <name val="Calibri"/>
      <family val="2"/>
      <scheme val="minor"/>
    </font>
    <font>
      <b/>
      <u/>
      <sz val="24"/>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9FF33"/>
        <bgColor indexed="64"/>
      </patternFill>
    </fill>
    <fill>
      <patternFill patternType="solid">
        <fgColor theme="9"/>
        <bgColor indexed="64"/>
      </patternFill>
    </fill>
    <fill>
      <patternFill patternType="solid">
        <fgColor theme="0"/>
        <bgColor indexed="64"/>
      </patternFill>
    </fill>
  </fills>
  <borders count="7">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46">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xf>
    <xf numFmtId="0" fontId="1" fillId="6" borderId="0" xfId="0" applyFont="1" applyFill="1" applyAlignment="1">
      <alignment horizontal="center" vertical="center"/>
    </xf>
    <xf numFmtId="1" fontId="0" fillId="0" borderId="0" xfId="0" applyNumberFormat="1" applyAlignment="1">
      <alignment horizontal="center"/>
    </xf>
    <xf numFmtId="1" fontId="0" fillId="0" borderId="0" xfId="0" applyNumberFormat="1"/>
    <xf numFmtId="0" fontId="0" fillId="0" borderId="0" xfId="0" applyProtection="1">
      <protection hidden="1"/>
    </xf>
    <xf numFmtId="0" fontId="3" fillId="0" borderId="0" xfId="0" applyFont="1" applyAlignment="1" applyProtection="1">
      <alignment horizontal="left" vertical="center" indent="1"/>
      <protection hidden="1"/>
    </xf>
    <xf numFmtId="0" fontId="5" fillId="0" borderId="4" xfId="0" applyFont="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4" xfId="0" applyFont="1" applyBorder="1" applyAlignment="1" applyProtection="1">
      <alignment vertical="center" wrapText="1"/>
      <protection hidden="1"/>
    </xf>
    <xf numFmtId="0" fontId="9" fillId="0" borderId="4"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 fillId="0" borderId="0" xfId="0" applyFont="1" applyProtection="1">
      <protection hidden="1"/>
    </xf>
    <xf numFmtId="0" fontId="2" fillId="0" borderId="0" xfId="0" applyFont="1" applyAlignment="1" applyProtection="1">
      <alignment vertical="center"/>
      <protection hidden="1"/>
    </xf>
    <xf numFmtId="0" fontId="11" fillId="0" borderId="4"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locked="0"/>
    </xf>
    <xf numFmtId="0" fontId="20" fillId="0" borderId="0" xfId="1" applyFont="1" applyAlignment="1" applyProtection="1">
      <alignment horizontal="center"/>
      <protection hidden="1"/>
    </xf>
    <xf numFmtId="0" fontId="15" fillId="0" borderId="0" xfId="0" applyFont="1" applyAlignment="1" applyProtection="1">
      <alignment horizontal="center"/>
      <protection locked="0"/>
    </xf>
    <xf numFmtId="0" fontId="16" fillId="0" borderId="4"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2" fillId="5"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2" fontId="9" fillId="0" borderId="4" xfId="0" applyNumberFormat="1"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7" fillId="4" borderId="4" xfId="0" applyFont="1" applyFill="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 fillId="3" borderId="4" xfId="0" applyFont="1" applyFill="1" applyBorder="1" applyAlignment="1" applyProtection="1">
      <alignment horizontal="center" vertical="justify"/>
      <protection hidden="1"/>
    </xf>
  </cellXfs>
  <cellStyles count="2">
    <cellStyle name="Collegamento ipertestuale" xfId="1" builtinId="8"/>
    <cellStyle name="Normale" xfId="0" builtinId="0"/>
  </cellStyles>
  <dxfs count="4">
    <dxf>
      <fill>
        <patternFill>
          <bgColor rgb="FFFF0000"/>
        </patternFill>
      </fill>
    </dxf>
    <dxf>
      <fill>
        <patternFill>
          <bgColor rgb="FFFFFF00"/>
        </patternFill>
      </fill>
    </dxf>
    <dxf>
      <font>
        <b/>
        <i val="0"/>
        <color theme="1"/>
      </font>
      <fill>
        <patternFill>
          <bgColor theme="8"/>
        </patternFill>
      </fill>
    </dxf>
    <dxf>
      <font>
        <b/>
        <i val="0"/>
        <color auto="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esto-unico-sicurezza.com/newsletter.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2886075</xdr:colOff>
      <xdr:row>41</xdr:row>
      <xdr:rowOff>61912</xdr:rowOff>
    </xdr:from>
    <xdr:to>
      <xdr:col>2</xdr:col>
      <xdr:colOff>6342838</xdr:colOff>
      <xdr:row>59</xdr:row>
      <xdr:rowOff>137695</xdr:rowOff>
    </xdr:to>
    <xdr:pic>
      <xdr:nvPicPr>
        <xdr:cNvPr id="3" name="Immagine 2">
          <a:hlinkClick xmlns:r="http://schemas.openxmlformats.org/officeDocument/2006/relationships" r:id="rId1"/>
          <a:extLst>
            <a:ext uri="{FF2B5EF4-FFF2-40B4-BE49-F238E27FC236}">
              <a16:creationId xmlns:a16="http://schemas.microsoft.com/office/drawing/2014/main" id="{DF500671-9959-4E37-AD93-819E9E20FC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90938" y="23264812"/>
          <a:ext cx="6495238" cy="333333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sto-unico-sicurezz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878D8-077C-4817-8CF4-72DC8216C602}">
  <dimension ref="A1:BJL2"/>
  <sheetViews>
    <sheetView workbookViewId="0">
      <pane ySplit="1" topLeftCell="A2" activePane="bottomLeft" state="frozen"/>
      <selection pane="bottomLeft" activeCell="A2" sqref="A2"/>
    </sheetView>
  </sheetViews>
  <sheetFormatPr defaultRowHeight="14.25" x14ac:dyDescent="0.45"/>
  <cols>
    <col min="1" max="1" width="16.53125" style="1" bestFit="1" customWidth="1"/>
    <col min="2" max="2" width="3.06640625" style="1" bestFit="1" customWidth="1"/>
    <col min="3" max="5" width="1.73046875" style="1" bestFit="1" customWidth="1"/>
    <col min="6" max="6" width="3.86328125" style="1" bestFit="1" customWidth="1"/>
    <col min="7" max="7" width="4.1328125" style="1" bestFit="1" customWidth="1"/>
    <col min="8" max="8" width="3.46484375" style="1" bestFit="1" customWidth="1"/>
    <col min="9" max="9" width="6.53125" style="1" bestFit="1" customWidth="1"/>
    <col min="10" max="10" width="8" style="1" bestFit="1" customWidth="1"/>
    <col min="11" max="11" width="9.33203125" style="1" bestFit="1" customWidth="1"/>
    <col min="12" max="12" width="6.59765625" style="1" bestFit="1" customWidth="1"/>
    <col min="13" max="14" width="4.46484375" style="1" bestFit="1" customWidth="1"/>
    <col min="15" max="17" width="6.265625" style="1" bestFit="1" customWidth="1"/>
    <col min="18" max="18" width="4.1328125" style="1" bestFit="1" customWidth="1"/>
    <col min="19" max="19" width="10.6640625" style="1" bestFit="1" customWidth="1"/>
    <col min="20" max="20" width="10.3984375" style="1" bestFit="1" customWidth="1"/>
    <col min="21" max="21" width="8.1328125" style="1" bestFit="1" customWidth="1"/>
    <col min="22" max="22" width="8.9296875" style="1" bestFit="1" customWidth="1"/>
    <col min="23" max="23" width="6" style="1" bestFit="1" customWidth="1"/>
    <col min="24" max="24" width="4.06640625" style="1" bestFit="1" customWidth="1"/>
    <col min="25" max="27" width="1.73046875" style="1" bestFit="1" customWidth="1"/>
    <col min="28" max="28" width="3.86328125" style="1" bestFit="1" customWidth="1"/>
    <col min="29" max="29" width="4.1328125" style="1" bestFit="1" customWidth="1"/>
    <col min="30" max="30" width="3.46484375" style="1" bestFit="1" customWidth="1"/>
    <col min="31" max="31" width="7.19921875" style="1" bestFit="1" customWidth="1"/>
    <col min="32" max="33" width="7.265625" style="1" bestFit="1" customWidth="1"/>
    <col min="34" max="34" width="10" style="1" bestFit="1" customWidth="1"/>
    <col min="35" max="35" width="3.9296875" style="1" bestFit="1" customWidth="1"/>
    <col min="36" max="50" width="9.06640625" style="1"/>
  </cols>
  <sheetData>
    <row r="1" spans="1:115 1501:1624" s="2" customFormat="1" x14ac:dyDescent="0.45">
      <c r="A1" s="3" t="s">
        <v>56</v>
      </c>
      <c r="B1" s="3" t="s">
        <v>57</v>
      </c>
      <c r="C1" s="3">
        <v>1</v>
      </c>
      <c r="D1" s="3">
        <v>2</v>
      </c>
      <c r="E1" s="3">
        <v>3</v>
      </c>
      <c r="F1" s="3" t="s">
        <v>58</v>
      </c>
      <c r="G1" s="3" t="s">
        <v>59</v>
      </c>
      <c r="H1" s="3" t="s">
        <v>60</v>
      </c>
      <c r="I1" s="3" t="s">
        <v>61</v>
      </c>
      <c r="J1" s="3" t="s">
        <v>62</v>
      </c>
      <c r="K1" s="3" t="s">
        <v>63</v>
      </c>
      <c r="L1" s="3" t="s">
        <v>64</v>
      </c>
      <c r="M1" s="3" t="s">
        <v>65</v>
      </c>
      <c r="N1" s="3" t="s">
        <v>66</v>
      </c>
      <c r="O1" s="4" t="s">
        <v>67</v>
      </c>
      <c r="P1" s="3" t="s">
        <v>68</v>
      </c>
      <c r="Q1" s="3" t="s">
        <v>69</v>
      </c>
      <c r="R1" s="3" t="s">
        <v>70</v>
      </c>
      <c r="S1" s="3" t="s">
        <v>71</v>
      </c>
      <c r="T1" s="3" t="s">
        <v>72</v>
      </c>
      <c r="U1" s="3" t="s">
        <v>73</v>
      </c>
      <c r="V1" s="3" t="s">
        <v>74</v>
      </c>
      <c r="W1" s="5" t="s">
        <v>75</v>
      </c>
      <c r="X1" s="3" t="s">
        <v>76</v>
      </c>
      <c r="Y1" s="3">
        <v>1</v>
      </c>
      <c r="Z1" s="3">
        <v>2</v>
      </c>
      <c r="AA1" s="3">
        <v>3</v>
      </c>
      <c r="AB1" s="3" t="s">
        <v>58</v>
      </c>
      <c r="AC1" s="3" t="s">
        <v>59</v>
      </c>
      <c r="AD1" s="3" t="s">
        <v>60</v>
      </c>
      <c r="AE1" s="5" t="s">
        <v>77</v>
      </c>
      <c r="AF1" s="5" t="s">
        <v>78</v>
      </c>
      <c r="AG1" s="5" t="s">
        <v>79</v>
      </c>
      <c r="AH1" s="5" t="s">
        <v>80</v>
      </c>
      <c r="AI1" s="5" t="s">
        <v>81</v>
      </c>
      <c r="AJ1" s="5"/>
      <c r="AK1" s="5"/>
      <c r="AL1" s="5"/>
      <c r="AM1" s="5"/>
      <c r="AN1" s="5"/>
      <c r="AO1" s="5"/>
      <c r="AP1" s="5"/>
      <c r="AQ1" s="5"/>
      <c r="AR1" s="5"/>
      <c r="AS1" s="5"/>
      <c r="AT1" s="5"/>
      <c r="AU1" s="5"/>
      <c r="AV1" s="5"/>
      <c r="AW1" s="5"/>
      <c r="AX1" s="5"/>
      <c r="CW1" s="3" t="s">
        <v>82</v>
      </c>
      <c r="CX1" s="3" t="s">
        <v>71</v>
      </c>
      <c r="CY1" s="3" t="s">
        <v>72</v>
      </c>
      <c r="CZ1" s="5" t="s">
        <v>73</v>
      </c>
      <c r="DA1" s="3" t="s">
        <v>74</v>
      </c>
      <c r="DB1" s="5" t="s">
        <v>83</v>
      </c>
      <c r="DC1" s="5" t="s">
        <v>84</v>
      </c>
      <c r="DD1" s="5" t="s">
        <v>85</v>
      </c>
      <c r="DE1" s="5" t="s">
        <v>86</v>
      </c>
      <c r="DF1" s="5" t="s">
        <v>87</v>
      </c>
      <c r="DG1" s="5" t="s">
        <v>83</v>
      </c>
      <c r="DH1" s="5" t="s">
        <v>84</v>
      </c>
      <c r="DI1" s="5" t="s">
        <v>85</v>
      </c>
      <c r="DJ1" s="5" t="s">
        <v>86</v>
      </c>
      <c r="DK1" s="5" t="s">
        <v>87</v>
      </c>
      <c r="BES1" s="3" t="s">
        <v>88</v>
      </c>
      <c r="BET1" s="3" t="s">
        <v>71</v>
      </c>
      <c r="BEU1" s="3" t="s">
        <v>72</v>
      </c>
      <c r="BEV1" s="5" t="s">
        <v>73</v>
      </c>
      <c r="BEW1" s="3" t="s">
        <v>74</v>
      </c>
      <c r="BEX1" s="5" t="s">
        <v>86</v>
      </c>
      <c r="BIO1" s="3" t="s">
        <v>89</v>
      </c>
      <c r="BIP1" s="3" t="s">
        <v>57</v>
      </c>
      <c r="BIQ1" s="3" t="s">
        <v>90</v>
      </c>
      <c r="BIR1" s="3" t="s">
        <v>91</v>
      </c>
      <c r="BIS1" s="5" t="s">
        <v>92</v>
      </c>
      <c r="BIT1" s="3" t="s">
        <v>93</v>
      </c>
      <c r="BIU1" s="3" t="s">
        <v>94</v>
      </c>
      <c r="BIV1" s="3" t="s">
        <v>95</v>
      </c>
      <c r="BIW1" s="3" t="s">
        <v>61</v>
      </c>
      <c r="BIX1" s="3" t="s">
        <v>62</v>
      </c>
      <c r="BIY1" s="6" t="s">
        <v>96</v>
      </c>
      <c r="BIZ1" s="6" t="s">
        <v>97</v>
      </c>
      <c r="BJA1" s="6" t="s">
        <v>98</v>
      </c>
      <c r="BJB1" s="6" t="s">
        <v>99</v>
      </c>
      <c r="BJC1" s="4" t="s">
        <v>100</v>
      </c>
      <c r="BJD1" s="3" t="s">
        <v>101</v>
      </c>
      <c r="BJE1" s="3" t="s">
        <v>102</v>
      </c>
      <c r="BJF1" s="3" t="s">
        <v>75</v>
      </c>
      <c r="BJG1" s="3" t="s">
        <v>71</v>
      </c>
      <c r="BJH1" s="3" t="s">
        <v>72</v>
      </c>
      <c r="BJI1" s="3" t="s">
        <v>73</v>
      </c>
      <c r="BJJ1" s="3" t="s">
        <v>74</v>
      </c>
      <c r="BJK1" s="2" t="s">
        <v>103</v>
      </c>
      <c r="BJL1" s="2" t="s">
        <v>104</v>
      </c>
    </row>
    <row r="2" spans="1:115 1501:1624" x14ac:dyDescent="0.45">
      <c r="A2" s="1" t="s">
        <v>105</v>
      </c>
      <c r="B2" s="7">
        <f>Foglio1!$D$23</f>
        <v>0</v>
      </c>
      <c r="C2" s="7">
        <f>B2-F2</f>
        <v>1</v>
      </c>
      <c r="D2" s="1">
        <f>H2/50</f>
        <v>2.02</v>
      </c>
      <c r="E2" s="1">
        <f>1.5*H2-C2-D2</f>
        <v>148.47999999999999</v>
      </c>
      <c r="F2" s="1">
        <v>-1</v>
      </c>
      <c r="G2" s="1">
        <v>100</v>
      </c>
      <c r="H2" s="1">
        <f>G2-F2</f>
        <v>101</v>
      </c>
      <c r="I2" s="1" t="s">
        <v>107</v>
      </c>
      <c r="J2" s="1">
        <v>0</v>
      </c>
      <c r="K2" s="1">
        <v>9</v>
      </c>
      <c r="L2" s="1">
        <v>15</v>
      </c>
      <c r="M2" s="1" t="s">
        <v>108</v>
      </c>
      <c r="N2" s="1" t="s">
        <v>109</v>
      </c>
      <c r="O2" s="1">
        <v>255</v>
      </c>
      <c r="P2" s="1">
        <v>65535</v>
      </c>
      <c r="Q2" s="1">
        <v>65280</v>
      </c>
      <c r="R2" s="1" t="s">
        <v>110</v>
      </c>
      <c r="S2" s="1" t="str">
        <f ca="1">SUBSTITUTE(MID(_xlfn.FORMULATEXT(V2),2,FIND("!",_xlfn.FORMULATEXT(V2),1)-2), "'","")</f>
        <v>Foglio1</v>
      </c>
      <c r="T2" s="1">
        <f ca="1">_xlfn.SHEET( Foglio1!$NTP$999992)</f>
        <v>2</v>
      </c>
      <c r="V2" s="1">
        <f>Foglio1!$NTP$999992</f>
        <v>0</v>
      </c>
      <c r="AH2" s="1" t="s">
        <v>106</v>
      </c>
      <c r="AI2" s="1">
        <v>13</v>
      </c>
      <c r="BIO2" t="s">
        <v>112</v>
      </c>
      <c r="BIP2" s="8">
        <f>Foglio1!$D$23</f>
        <v>0</v>
      </c>
      <c r="BIQ2" t="s">
        <v>113</v>
      </c>
      <c r="BIR2" t="s">
        <v>108</v>
      </c>
      <c r="BIS2">
        <f>VALUE(BIP2)</f>
        <v>0</v>
      </c>
      <c r="BIT2">
        <f>IF(BIS2&gt;=BIR2,1,0)</f>
        <v>0</v>
      </c>
      <c r="BIU2">
        <f>IF(AND(BIS2&gt;BIQ2,BIS2&lt;BIR2),1,0)</f>
        <v>0</v>
      </c>
      <c r="BIV2">
        <f>IF(BIS2&lt;=BIQ2,1,0)</f>
        <v>1</v>
      </c>
      <c r="BIW2" t="s">
        <v>107</v>
      </c>
      <c r="BIX2">
        <v>0</v>
      </c>
      <c r="BIY2">
        <v>2500134</v>
      </c>
      <c r="BIZ2">
        <v>8421504</v>
      </c>
      <c r="BJA2">
        <v>0</v>
      </c>
      <c r="BJB2">
        <v>16777215</v>
      </c>
      <c r="BJC2">
        <v>255</v>
      </c>
      <c r="BJD2">
        <v>65535</v>
      </c>
      <c r="BJE2">
        <v>65280</v>
      </c>
      <c r="BJF2" t="s">
        <v>111</v>
      </c>
      <c r="BJG2" t="str">
        <f ca="1">SUBSTITUTE(MID(_xlfn.FORMULATEXT(BJJ2),2,FIND("!",_xlfn.FORMULATEXT(BJJ2),1)-2), "'","")</f>
        <v>Foglio1</v>
      </c>
      <c r="BJH2">
        <f ca="1">_xlfn.SHEET( Foglio1!$NTP$999992)</f>
        <v>2</v>
      </c>
      <c r="BJJ2">
        <f>Foglio1!$NTP$999992</f>
        <v>0</v>
      </c>
      <c r="BJK2">
        <v>0</v>
      </c>
      <c r="BJL2">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79B7-C4DB-425B-A843-6FBF3C1679D9}">
  <sheetPr>
    <pageSetUpPr fitToPage="1"/>
  </sheetPr>
  <dimension ref="A1:DC66"/>
  <sheetViews>
    <sheetView tabSelected="1" workbookViewId="0">
      <selection activeCell="C74" sqref="C74"/>
    </sheetView>
  </sheetViews>
  <sheetFormatPr defaultColWidth="0" defaultRowHeight="14.25" x14ac:dyDescent="0.45"/>
  <cols>
    <col min="1" max="1" width="11.265625" style="9" customWidth="1"/>
    <col min="2" max="2" width="42.53125" style="9" customWidth="1"/>
    <col min="3" max="3" width="91.6640625" style="9" customWidth="1"/>
    <col min="4" max="4" width="9.3984375" style="9" bestFit="1" customWidth="1"/>
    <col min="5" max="5" width="9.06640625" style="9" customWidth="1"/>
    <col min="6" max="6" width="9.3984375" style="9" bestFit="1" customWidth="1"/>
    <col min="7" max="8" width="9.06640625" style="9" customWidth="1"/>
    <col min="9" max="9" width="1.46484375" style="9" customWidth="1"/>
    <col min="10" max="106" width="0" style="9" hidden="1" customWidth="1"/>
    <col min="107" max="107" width="0.3984375" style="9" customWidth="1"/>
    <col min="108" max="16384" width="9.06640625" style="9" hidden="1"/>
  </cols>
  <sheetData>
    <row r="1" spans="1:11" x14ac:dyDescent="0.45">
      <c r="A1" s="28" t="s">
        <v>114</v>
      </c>
      <c r="B1" s="28"/>
      <c r="C1" s="28"/>
      <c r="D1" s="28"/>
      <c r="E1" s="28"/>
      <c r="F1" s="28"/>
      <c r="G1" s="28"/>
      <c r="H1" s="28"/>
    </row>
    <row r="2" spans="1:11" x14ac:dyDescent="0.45">
      <c r="A2" s="28"/>
      <c r="B2" s="28"/>
      <c r="C2" s="28"/>
      <c r="D2" s="28"/>
      <c r="E2" s="28"/>
      <c r="F2" s="28"/>
      <c r="G2" s="28"/>
      <c r="H2" s="28"/>
    </row>
    <row r="3" spans="1:11" ht="32.65" customHeight="1" x14ac:dyDescent="1">
      <c r="A3" s="29" t="s">
        <v>115</v>
      </c>
      <c r="B3" s="29"/>
      <c r="C3" s="30" t="s">
        <v>116</v>
      </c>
      <c r="D3" s="30"/>
      <c r="E3" s="30"/>
      <c r="F3" s="30"/>
      <c r="G3" s="30"/>
      <c r="H3" s="30"/>
    </row>
    <row r="4" spans="1:11" x14ac:dyDescent="0.45">
      <c r="A4" s="10"/>
    </row>
    <row r="5" spans="1:11" ht="15" x14ac:dyDescent="0.45">
      <c r="A5" s="31" t="s">
        <v>52</v>
      </c>
      <c r="B5" s="31"/>
      <c r="C5" s="31"/>
      <c r="D5" s="31"/>
      <c r="E5" s="31"/>
      <c r="F5" s="31"/>
      <c r="G5" s="31"/>
      <c r="H5" s="31"/>
    </row>
    <row r="6" spans="1:11" ht="14.25" customHeight="1" x14ac:dyDescent="0.45">
      <c r="A6" s="32" t="s">
        <v>0</v>
      </c>
      <c r="B6" s="32"/>
      <c r="C6" s="32" t="s">
        <v>47</v>
      </c>
      <c r="D6" s="32" t="s">
        <v>48</v>
      </c>
      <c r="E6" s="32"/>
      <c r="F6" s="32"/>
      <c r="G6" s="32"/>
      <c r="H6" s="32"/>
    </row>
    <row r="7" spans="1:11" ht="14.65" customHeight="1" x14ac:dyDescent="0.45">
      <c r="A7" s="32"/>
      <c r="B7" s="32"/>
      <c r="C7" s="32"/>
      <c r="D7" s="32" t="s">
        <v>50</v>
      </c>
      <c r="E7" s="32"/>
      <c r="F7" s="32"/>
      <c r="G7" s="32"/>
      <c r="H7" s="32"/>
    </row>
    <row r="8" spans="1:11" x14ac:dyDescent="0.45">
      <c r="A8" s="32"/>
      <c r="B8" s="32"/>
      <c r="C8" s="32"/>
      <c r="D8" s="11" t="s">
        <v>1</v>
      </c>
      <c r="E8" s="11" t="s">
        <v>2</v>
      </c>
      <c r="F8" s="11" t="s">
        <v>3</v>
      </c>
      <c r="G8" s="11" t="s">
        <v>4</v>
      </c>
      <c r="H8" s="12" t="s">
        <v>49</v>
      </c>
    </row>
    <row r="9" spans="1:11" ht="99.75" x14ac:dyDescent="0.45">
      <c r="A9" s="11">
        <v>1</v>
      </c>
      <c r="B9" s="13" t="s">
        <v>5</v>
      </c>
      <c r="C9" s="13" t="s">
        <v>51</v>
      </c>
      <c r="D9" s="26"/>
      <c r="E9" s="26"/>
      <c r="F9" s="26"/>
      <c r="G9" s="26"/>
      <c r="H9" s="26"/>
      <c r="K9" s="9">
        <f>IF(H9="x",0,1)</f>
        <v>1</v>
      </c>
    </row>
    <row r="10" spans="1:11" ht="106.15" customHeight="1" x14ac:dyDescent="0.45">
      <c r="A10" s="11">
        <v>2</v>
      </c>
      <c r="B10" s="13" t="s">
        <v>6</v>
      </c>
      <c r="C10" s="13" t="s">
        <v>37</v>
      </c>
      <c r="D10" s="26"/>
      <c r="E10" s="26"/>
      <c r="F10" s="26"/>
      <c r="G10" s="26"/>
      <c r="H10" s="26"/>
      <c r="K10" s="9">
        <f t="shared" ref="K10:K19" si="0">IF(H10="x",0,1)</f>
        <v>1</v>
      </c>
    </row>
    <row r="11" spans="1:11" ht="85.5" x14ac:dyDescent="0.45">
      <c r="A11" s="11">
        <v>3</v>
      </c>
      <c r="B11" s="13" t="s">
        <v>7</v>
      </c>
      <c r="C11" s="13" t="s">
        <v>36</v>
      </c>
      <c r="D11" s="26"/>
      <c r="E11" s="26"/>
      <c r="F11" s="26"/>
      <c r="G11" s="26"/>
      <c r="H11" s="26"/>
      <c r="K11" s="9">
        <f t="shared" si="0"/>
        <v>1</v>
      </c>
    </row>
    <row r="12" spans="1:11" ht="99.75" x14ac:dyDescent="0.45">
      <c r="A12" s="11">
        <v>4</v>
      </c>
      <c r="B12" s="13" t="s">
        <v>8</v>
      </c>
      <c r="C12" s="13" t="s">
        <v>35</v>
      </c>
      <c r="D12" s="26"/>
      <c r="E12" s="26"/>
      <c r="F12" s="26"/>
      <c r="G12" s="26"/>
      <c r="H12" s="26"/>
      <c r="K12" s="9">
        <f t="shared" si="0"/>
        <v>1</v>
      </c>
    </row>
    <row r="13" spans="1:11" ht="85.5" x14ac:dyDescent="0.45">
      <c r="A13" s="11">
        <v>5</v>
      </c>
      <c r="B13" s="13" t="s">
        <v>9</v>
      </c>
      <c r="C13" s="13" t="s">
        <v>34</v>
      </c>
      <c r="D13" s="26"/>
      <c r="E13" s="26"/>
      <c r="F13" s="26"/>
      <c r="G13" s="26"/>
      <c r="H13" s="26"/>
      <c r="K13" s="9">
        <f t="shared" si="0"/>
        <v>1</v>
      </c>
    </row>
    <row r="14" spans="1:11" ht="85.5" x14ac:dyDescent="0.45">
      <c r="A14" s="11">
        <v>6</v>
      </c>
      <c r="B14" s="13" t="s">
        <v>10</v>
      </c>
      <c r="C14" s="13" t="s">
        <v>38</v>
      </c>
      <c r="D14" s="26"/>
      <c r="E14" s="26"/>
      <c r="F14" s="26"/>
      <c r="G14" s="26"/>
      <c r="H14" s="26"/>
      <c r="K14" s="9">
        <f t="shared" si="0"/>
        <v>1</v>
      </c>
    </row>
    <row r="15" spans="1:11" ht="157.15" customHeight="1" x14ac:dyDescent="0.45">
      <c r="A15" s="11">
        <v>7</v>
      </c>
      <c r="B15" s="13" t="s">
        <v>11</v>
      </c>
      <c r="C15" s="13" t="s">
        <v>39</v>
      </c>
      <c r="D15" s="26"/>
      <c r="E15" s="26"/>
      <c r="F15" s="26"/>
      <c r="G15" s="26"/>
      <c r="H15" s="26"/>
      <c r="K15" s="9">
        <f t="shared" si="0"/>
        <v>1</v>
      </c>
    </row>
    <row r="16" spans="1:11" ht="149.25" customHeight="1" x14ac:dyDescent="0.45">
      <c r="A16" s="11">
        <v>8</v>
      </c>
      <c r="B16" s="13" t="s">
        <v>12</v>
      </c>
      <c r="C16" s="13" t="s">
        <v>40</v>
      </c>
      <c r="D16" s="26"/>
      <c r="E16" s="26"/>
      <c r="F16" s="26"/>
      <c r="G16" s="26"/>
      <c r="H16" s="26"/>
      <c r="K16" s="9">
        <f t="shared" si="0"/>
        <v>1</v>
      </c>
    </row>
    <row r="17" spans="1:12" ht="114" x14ac:dyDescent="0.45">
      <c r="A17" s="11">
        <v>9</v>
      </c>
      <c r="B17" s="13" t="s">
        <v>13</v>
      </c>
      <c r="C17" s="13" t="s">
        <v>41</v>
      </c>
      <c r="D17" s="26"/>
      <c r="E17" s="26"/>
      <c r="F17" s="26"/>
      <c r="G17" s="26"/>
      <c r="H17" s="26"/>
      <c r="K17" s="9">
        <f t="shared" si="0"/>
        <v>1</v>
      </c>
    </row>
    <row r="18" spans="1:12" ht="99.75" x14ac:dyDescent="0.45">
      <c r="A18" s="11">
        <v>10</v>
      </c>
      <c r="B18" s="13" t="s">
        <v>14</v>
      </c>
      <c r="C18" s="13" t="s">
        <v>42</v>
      </c>
      <c r="D18" s="26"/>
      <c r="E18" s="26"/>
      <c r="F18" s="26"/>
      <c r="G18" s="26"/>
      <c r="H18" s="26"/>
      <c r="K18" s="9">
        <f t="shared" si="0"/>
        <v>1</v>
      </c>
    </row>
    <row r="19" spans="1:12" ht="99.75" x14ac:dyDescent="0.45">
      <c r="A19" s="11">
        <v>11</v>
      </c>
      <c r="B19" s="13" t="s">
        <v>15</v>
      </c>
      <c r="C19" s="13" t="s">
        <v>43</v>
      </c>
      <c r="D19" s="26"/>
      <c r="E19" s="26"/>
      <c r="F19" s="26"/>
      <c r="G19" s="26"/>
      <c r="H19" s="26"/>
      <c r="K19" s="9">
        <f t="shared" si="0"/>
        <v>1</v>
      </c>
    </row>
    <row r="20" spans="1:12" ht="35.25" x14ac:dyDescent="0.45">
      <c r="A20" s="32" t="s">
        <v>53</v>
      </c>
      <c r="B20" s="32"/>
      <c r="C20" s="32"/>
      <c r="D20" s="14">
        <f>COUNTA(D9:D19)</f>
        <v>0</v>
      </c>
      <c r="E20" s="14">
        <f t="shared" ref="E20:H20" si="1">COUNTA(E9:E19)</f>
        <v>0</v>
      </c>
      <c r="F20" s="14">
        <f t="shared" si="1"/>
        <v>0</v>
      </c>
      <c r="G20" s="14">
        <f t="shared" si="1"/>
        <v>0</v>
      </c>
      <c r="H20" s="14">
        <f t="shared" si="1"/>
        <v>0</v>
      </c>
    </row>
    <row r="21" spans="1:12" ht="42.75" customHeight="1" x14ac:dyDescent="0.45">
      <c r="A21" s="32" t="s">
        <v>16</v>
      </c>
      <c r="B21" s="32"/>
      <c r="C21" s="32"/>
      <c r="D21" s="15" t="s">
        <v>17</v>
      </c>
      <c r="E21" s="15" t="s">
        <v>18</v>
      </c>
      <c r="F21" s="15" t="s">
        <v>19</v>
      </c>
      <c r="G21" s="15" t="s">
        <v>20</v>
      </c>
      <c r="H21" s="15" t="s">
        <v>54</v>
      </c>
    </row>
    <row r="22" spans="1:12" ht="28.5" customHeight="1" x14ac:dyDescent="0.45">
      <c r="A22" s="32" t="s">
        <v>21</v>
      </c>
      <c r="B22" s="32"/>
      <c r="C22" s="32"/>
      <c r="D22" s="15">
        <f>D20</f>
        <v>0</v>
      </c>
      <c r="E22" s="15">
        <f>E20*2</f>
        <v>0</v>
      </c>
      <c r="F22" s="15">
        <f>F20*3</f>
        <v>0</v>
      </c>
      <c r="G22" s="15">
        <f>G20*4</f>
        <v>0</v>
      </c>
      <c r="H22" s="15">
        <v>0</v>
      </c>
      <c r="J22" s="9">
        <f>SUM(D22:H22)</f>
        <v>0</v>
      </c>
      <c r="K22" s="9">
        <f>SUM(K9:K21)</f>
        <v>11</v>
      </c>
      <c r="L22" s="16">
        <f>K22*4</f>
        <v>44</v>
      </c>
    </row>
    <row r="23" spans="1:12" ht="52.5" customHeight="1" x14ac:dyDescent="0.45">
      <c r="A23" s="41" t="s">
        <v>22</v>
      </c>
      <c r="B23" s="42"/>
      <c r="C23" s="42"/>
      <c r="D23" s="33">
        <f>J22/L22</f>
        <v>0</v>
      </c>
      <c r="E23" s="33"/>
      <c r="F23" s="33"/>
      <c r="G23" s="33"/>
      <c r="H23" s="33"/>
    </row>
    <row r="24" spans="1:12" ht="19.149999999999999" customHeight="1" thickBot="1" x14ac:dyDescent="0.5">
      <c r="A24" s="43" t="s">
        <v>55</v>
      </c>
      <c r="B24" s="44"/>
      <c r="C24" s="44"/>
      <c r="D24" s="33"/>
      <c r="E24" s="33"/>
      <c r="F24" s="33"/>
      <c r="G24" s="33"/>
      <c r="H24" s="33"/>
    </row>
    <row r="25" spans="1:12" x14ac:dyDescent="0.45">
      <c r="A25" s="17"/>
    </row>
    <row r="26" spans="1:12" x14ac:dyDescent="0.45">
      <c r="A26" s="39" t="s">
        <v>23</v>
      </c>
      <c r="B26" s="39"/>
      <c r="C26" s="39"/>
      <c r="D26" s="39"/>
      <c r="E26" s="39"/>
      <c r="F26" s="39"/>
      <c r="G26" s="39"/>
    </row>
    <row r="27" spans="1:12" ht="39.4" customHeight="1" x14ac:dyDescent="0.45">
      <c r="A27" s="37" t="s">
        <v>24</v>
      </c>
      <c r="B27" s="38"/>
      <c r="C27" s="38"/>
      <c r="D27" s="38"/>
      <c r="E27" s="38"/>
      <c r="F27" s="38"/>
      <c r="G27" s="38"/>
      <c r="H27" s="38"/>
    </row>
    <row r="28" spans="1:12" ht="34.9" customHeight="1" x14ac:dyDescent="0.45">
      <c r="A28" s="18" t="s">
        <v>25</v>
      </c>
      <c r="B28" s="19" t="s">
        <v>26</v>
      </c>
      <c r="C28" s="34" t="s">
        <v>27</v>
      </c>
      <c r="D28" s="34"/>
      <c r="E28" s="34"/>
      <c r="F28" s="34"/>
      <c r="G28" s="34"/>
      <c r="H28" s="34"/>
    </row>
    <row r="29" spans="1:12" ht="14.25" customHeight="1" x14ac:dyDescent="0.45">
      <c r="A29" s="20" t="s">
        <v>45</v>
      </c>
      <c r="B29" s="21" t="s">
        <v>28</v>
      </c>
      <c r="C29" s="35" t="s">
        <v>29</v>
      </c>
      <c r="D29" s="35"/>
      <c r="E29" s="35"/>
      <c r="F29" s="35"/>
      <c r="G29" s="35"/>
      <c r="H29" s="35"/>
    </row>
    <row r="30" spans="1:12" ht="42.75" x14ac:dyDescent="0.45">
      <c r="A30" s="22" t="s">
        <v>30</v>
      </c>
      <c r="B30" s="23" t="s">
        <v>31</v>
      </c>
      <c r="C30" s="36" t="s">
        <v>32</v>
      </c>
      <c r="D30" s="36"/>
      <c r="E30" s="36"/>
      <c r="F30" s="36"/>
      <c r="G30" s="36"/>
      <c r="H30" s="36"/>
    </row>
    <row r="31" spans="1:12" ht="38.25" customHeight="1" x14ac:dyDescent="0.45">
      <c r="A31" s="24" t="s">
        <v>46</v>
      </c>
      <c r="B31" s="25" t="s">
        <v>33</v>
      </c>
      <c r="C31" s="40" t="s">
        <v>44</v>
      </c>
      <c r="D31" s="40"/>
      <c r="E31" s="40"/>
      <c r="F31" s="40"/>
      <c r="G31" s="40"/>
      <c r="H31" s="40"/>
    </row>
    <row r="32" spans="1:12" ht="7.15" customHeight="1" x14ac:dyDescent="0.45"/>
    <row r="35" spans="1:8" x14ac:dyDescent="0.45">
      <c r="A35" s="27" t="s">
        <v>117</v>
      </c>
      <c r="B35" s="27"/>
      <c r="C35" s="27"/>
      <c r="D35" s="27"/>
      <c r="E35" s="27"/>
      <c r="F35" s="27"/>
      <c r="G35" s="27"/>
      <c r="H35" s="27"/>
    </row>
    <row r="36" spans="1:8" x14ac:dyDescent="0.45">
      <c r="A36" s="27"/>
      <c r="B36" s="27"/>
      <c r="C36" s="27"/>
      <c r="D36" s="27"/>
      <c r="E36" s="27"/>
      <c r="F36" s="27"/>
      <c r="G36" s="27"/>
      <c r="H36" s="27"/>
    </row>
    <row r="64" spans="1:8" ht="14.25" customHeight="1" x14ac:dyDescent="0.45">
      <c r="A64" s="45" t="s">
        <v>118</v>
      </c>
      <c r="B64" s="45"/>
      <c r="C64" s="45"/>
      <c r="D64" s="45"/>
      <c r="E64" s="45"/>
      <c r="F64" s="45"/>
      <c r="G64" s="45"/>
      <c r="H64" s="45"/>
    </row>
    <row r="65" spans="1:8" x14ac:dyDescent="0.45">
      <c r="A65" s="45"/>
      <c r="B65" s="45"/>
      <c r="C65" s="45"/>
      <c r="D65" s="45"/>
      <c r="E65" s="45"/>
      <c r="F65" s="45"/>
      <c r="G65" s="45"/>
      <c r="H65" s="45"/>
    </row>
    <row r="66" spans="1:8" x14ac:dyDescent="0.45">
      <c r="A66" s="45"/>
      <c r="B66" s="45"/>
      <c r="C66" s="45"/>
      <c r="D66" s="45"/>
      <c r="E66" s="45"/>
      <c r="F66" s="45"/>
      <c r="G66" s="45"/>
      <c r="H66" s="45"/>
    </row>
  </sheetData>
  <sheetProtection password="A28D" sheet="1" objects="1" scenarios="1"/>
  <mergeCells count="22">
    <mergeCell ref="A64:H66"/>
    <mergeCell ref="C31:H31"/>
    <mergeCell ref="A21:C21"/>
    <mergeCell ref="A22:C22"/>
    <mergeCell ref="A23:C23"/>
    <mergeCell ref="A24:C24"/>
    <mergeCell ref="A35:H36"/>
    <mergeCell ref="A1:H2"/>
    <mergeCell ref="A3:B3"/>
    <mergeCell ref="C3:H3"/>
    <mergeCell ref="A5:H5"/>
    <mergeCell ref="A20:C20"/>
    <mergeCell ref="D23:H24"/>
    <mergeCell ref="C28:H28"/>
    <mergeCell ref="C29:H29"/>
    <mergeCell ref="C30:H30"/>
    <mergeCell ref="A27:H27"/>
    <mergeCell ref="A26:G26"/>
    <mergeCell ref="A6:B8"/>
    <mergeCell ref="C6:C8"/>
    <mergeCell ref="D6:H6"/>
    <mergeCell ref="D7:H7"/>
  </mergeCells>
  <conditionalFormatting sqref="H9:H19">
    <cfRule type="containsText" dxfId="3" priority="6" operator="containsText" text="x">
      <formula>NOT(ISERROR(SEARCH("x",H9)))</formula>
    </cfRule>
  </conditionalFormatting>
  <conditionalFormatting sqref="D9:G19">
    <cfRule type="containsText" dxfId="2" priority="5" operator="containsText" text="x">
      <formula>NOT(ISERROR(SEARCH("x",D9)))</formula>
    </cfRule>
  </conditionalFormatting>
  <conditionalFormatting sqref="D23:H24">
    <cfRule type="expression" priority="1">
      <formula>$D$23&gt;0.75</formula>
    </cfRule>
    <cfRule type="expression" dxfId="1" priority="2">
      <formula>$D$23&gt;0.501</formula>
    </cfRule>
    <cfRule type="expression" dxfId="0" priority="3">
      <formula>$D$23&lt;=0.5</formula>
    </cfRule>
  </conditionalFormatting>
  <dataValidations count="1">
    <dataValidation type="list" allowBlank="1" showInputMessage="1" showErrorMessage="1" sqref="D9:H19" xr:uid="{0BC554F2-7182-4B12-B0B9-3983DD0D793F}">
      <formula1>"x"</formula1>
    </dataValidation>
  </dataValidations>
  <hyperlinks>
    <hyperlink ref="A35" r:id="rId1" xr:uid="{5A95B294-40CA-4BFC-AAB1-59B2280B5A3B}"/>
  </hyperlinks>
  <pageMargins left="0.51181102362204722" right="0.11811023622047245" top="0.15748031496062992" bottom="0.15748031496062992" header="0.11811023622047245" footer="0.19685039370078741"/>
  <pageSetup paperSize="9" scale="47"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BENNI</dc:creator>
  <cp:lastModifiedBy>PAOLO BENNI</cp:lastModifiedBy>
  <cp:lastPrinted>2019-05-29T13:09:32Z</cp:lastPrinted>
  <dcterms:created xsi:type="dcterms:W3CDTF">2019-05-29T11:24:30Z</dcterms:created>
  <dcterms:modified xsi:type="dcterms:W3CDTF">2019-05-30T09:37:34Z</dcterms:modified>
</cp:coreProperties>
</file>